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CONTABLE\"/>
    </mc:Choice>
  </mc:AlternateContent>
  <bookViews>
    <workbookView xWindow="0" yWindow="0" windowWidth="20490" windowHeight="705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2" i="1"/>
  <c r="J40" i="1"/>
  <c r="I40" i="1"/>
  <c r="I39" i="1"/>
  <c r="I38" i="1"/>
  <c r="I36" i="1" s="1"/>
  <c r="I34" i="1" s="1"/>
  <c r="J36" i="1"/>
  <c r="J34" i="1" s="1"/>
  <c r="D34" i="1"/>
  <c r="E34" i="1" s="1"/>
  <c r="D33" i="1"/>
  <c r="E33" i="1" s="1"/>
  <c r="I32" i="1"/>
  <c r="J32" i="1" s="1"/>
  <c r="E32" i="1"/>
  <c r="J31" i="1"/>
  <c r="I31" i="1"/>
  <c r="D31" i="1"/>
  <c r="E31" i="1" s="1"/>
  <c r="J30" i="1"/>
  <c r="I30" i="1"/>
  <c r="I29" i="1"/>
  <c r="J29" i="1" s="1"/>
  <c r="D29" i="1"/>
  <c r="I28" i="1"/>
  <c r="J28" i="1" s="1"/>
  <c r="D28" i="1"/>
  <c r="J27" i="1"/>
  <c r="J25" i="1" s="1"/>
  <c r="I27" i="1"/>
  <c r="D27" i="1"/>
  <c r="E27" i="1" s="1"/>
  <c r="E26" i="1"/>
  <c r="D26" i="1"/>
  <c r="I25" i="1"/>
  <c r="E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I17" i="1"/>
  <c r="J17" i="1" s="1"/>
  <c r="J14" i="1" s="1"/>
  <c r="J12" i="1" s="1"/>
  <c r="I16" i="1"/>
  <c r="I14" i="1" s="1"/>
  <c r="I12" i="1" s="1"/>
  <c r="D14" i="1"/>
  <c r="E12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<sst xmlns="http://schemas.openxmlformats.org/spreadsheetml/2006/main" count="62" uniqueCount="59">
  <si>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</si>
  <si>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Marzo del 2017</t>
  </si>
  <si>
    <t>(Pesos)</t>
  </si>
  <si>
    <t>Ente Público:</t>
  </si>
  <si>
    <t xml:space="preserve"> INSTITUTO TECNOLÓGICO SUPERIOR DE PURÍSIMA DEL RINCÓN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</si>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</sst>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4" fontId="2" fillId="0" borderId="6" xfId="0" applyNumberFormat="1" applyFont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2</xdr:col>
      <xdr:colOff>2667000</xdr:colOff>
      <xdr:row>60</xdr:row>
      <xdr:rowOff>11905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5500" y="9448800"/>
          <a:ext cx="2667000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226214</xdr:colOff>
      <xdr:row>58</xdr:row>
      <xdr:rowOff>83337</xdr:rowOff>
    </xdr:from>
    <xdr:to>
      <xdr:col>8</xdr:col>
      <xdr:colOff>1309675</xdr:colOff>
      <xdr:row>60</xdr:row>
      <xdr:rowOff>95242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17964" y="9532137"/>
          <a:ext cx="3207536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1er.%20TRIM17/Estados%20Fros%20y%20Pptales%202017.marzo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 "/>
      <sheetName val="CProg"/>
      <sheetName val="PyPI"/>
      <sheetName val="Rel Cta Banc"/>
      <sheetName val="Esq Bur"/>
      <sheetName val="Hoja1"/>
    </sheetNames>
    <sheetDataSet>
      <sheetData sheetId="0"/>
      <sheetData sheetId="1">
        <row r="16">
          <cell r="I16">
            <v>244570.65</v>
          </cell>
          <cell r="J16">
            <v>15959038.130000001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2.08</v>
          </cell>
          <cell r="J23">
            <v>2.08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9745391.1899999995</v>
          </cell>
          <cell r="E31">
            <v>8490609.7100000009</v>
          </cell>
          <cell r="I31">
            <v>0</v>
          </cell>
          <cell r="J31">
            <v>0</v>
          </cell>
        </row>
        <row r="32">
          <cell r="D32">
            <v>5888696.5300000003</v>
          </cell>
          <cell r="E32">
            <v>4507422.12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-436257.87</v>
          </cell>
          <cell r="E34">
            <v>-436257.87</v>
          </cell>
          <cell r="I34">
            <v>0</v>
          </cell>
          <cell r="J34">
            <v>0</v>
          </cell>
        </row>
        <row r="35">
          <cell r="D35">
            <v>0.04</v>
          </cell>
          <cell r="E35">
            <v>0.04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61294480.240000002</v>
          </cell>
          <cell r="J44">
            <v>45942221.189999998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Layout" topLeftCell="B1" zoomScale="80" zoomScaleNormal="80" zoomScalePageLayoutView="80" workbookViewId="0">
      <selection activeCell="C1" sqref="C1:I1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/>
      <c r="E12" s="37">
        <f>E24-D14</f>
        <v>1300944.6199999994</v>
      </c>
      <c r="F12" s="33"/>
      <c r="G12" s="35" t="s">
        <v>9</v>
      </c>
      <c r="H12" s="35"/>
      <c r="I12" s="37">
        <f>I14+I25</f>
        <v>0</v>
      </c>
      <c r="J12" s="37">
        <f>J14+J25</f>
        <v>15714467.48</v>
      </c>
      <c r="K12" s="29"/>
    </row>
    <row r="13" spans="1:11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1" x14ac:dyDescent="0.2">
      <c r="A14" s="38"/>
      <c r="B14" s="35" t="s">
        <v>10</v>
      </c>
      <c r="C14" s="35"/>
      <c r="D14" s="37">
        <f>D16-E17-E18</f>
        <v>1335111.2700000003</v>
      </c>
      <c r="E14" s="37"/>
      <c r="F14" s="33"/>
      <c r="G14" s="35" t="s">
        <v>11</v>
      </c>
      <c r="H14" s="35"/>
      <c r="I14" s="37">
        <f>SUM(I16:I23)</f>
        <v>0</v>
      </c>
      <c r="J14" s="37">
        <f>SUM(J16:J23)</f>
        <v>15714467.48</v>
      </c>
      <c r="K14" s="29"/>
    </row>
    <row r="15" spans="1:11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1" x14ac:dyDescent="0.2">
      <c r="A16" s="34"/>
      <c r="B16" s="42" t="s">
        <v>12</v>
      </c>
      <c r="C16" s="42"/>
      <c r="D16" s="36">
        <v>3259765.77</v>
      </c>
      <c r="E16" s="43">
        <v>0</v>
      </c>
      <c r="F16" s="33"/>
      <c r="G16" s="42" t="s">
        <v>13</v>
      </c>
      <c r="H16" s="42"/>
      <c r="I16" s="43">
        <f>IF([1]ESF!I16&gt;[1]ESF!J16,[1]ESF!I16-[1]ESF!J16,0)</f>
        <v>0</v>
      </c>
      <c r="J16" s="36">
        <v>15714467.48</v>
      </c>
      <c r="K16" s="29"/>
    </row>
    <row r="17" spans="1:11" x14ac:dyDescent="0.2">
      <c r="A17" s="34"/>
      <c r="B17" s="42" t="s">
        <v>14</v>
      </c>
      <c r="C17" s="42"/>
      <c r="D17" s="43">
        <v>0</v>
      </c>
      <c r="E17" s="36">
        <v>9474.5499999999993</v>
      </c>
      <c r="F17" s="33"/>
      <c r="G17" s="42" t="s">
        <v>15</v>
      </c>
      <c r="H17" s="42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36">
        <v>0</v>
      </c>
      <c r="E18" s="36">
        <v>1915179.95</v>
      </c>
      <c r="F18" s="33"/>
      <c r="G18" s="42" t="s">
        <v>17</v>
      </c>
      <c r="H18" s="42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3">
        <f>IF([1]ESF!D19&lt;[1]ESF!E19,[1]ESF!E19-[1]ESF!D19,0)</f>
        <v>0</v>
      </c>
      <c r="E19" s="43">
        <f>IF(D19&gt;0,0,[1]ESF!D19-[1]ESF!E19)</f>
        <v>0</v>
      </c>
      <c r="F19" s="33"/>
      <c r="G19" s="42" t="s">
        <v>19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3">
        <f>IF([1]ESF!D20&lt;[1]ESF!E20,[1]ESF!E20-[1]ESF!D20,0)</f>
        <v>0</v>
      </c>
      <c r="E20" s="43">
        <f>IF(D20&gt;0,0,[1]ESF!D20-[1]ESF!E20)</f>
        <v>0</v>
      </c>
      <c r="F20" s="33"/>
      <c r="G20" s="42" t="s">
        <v>21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23</v>
      </c>
      <c r="H21" s="44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33"/>
      <c r="G22" s="42" t="s">
        <v>25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3">
        <f>IF([1]ESF!I23&gt;[1]ESF!J23,[1]ESF!I23-[1]ESF!J23,0)</f>
        <v>0</v>
      </c>
      <c r="J23" s="43">
        <f>IF(I23&gt;0,0,[1]ESF!J23-[1]ESF!I23)</f>
        <v>0</v>
      </c>
      <c r="K23" s="29"/>
    </row>
    <row r="24" spans="1:11" x14ac:dyDescent="0.2">
      <c r="A24" s="38"/>
      <c r="B24" s="35" t="s">
        <v>27</v>
      </c>
      <c r="C24" s="35"/>
      <c r="D24" s="37">
        <v>0</v>
      </c>
      <c r="E24" s="37">
        <f>E28+E29</f>
        <v>2636055.8899999997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7">
        <f>SUM(I27:I32)</f>
        <v>0</v>
      </c>
      <c r="J25" s="37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3">
        <f>IF([1]ESF!D29&lt;[1]ESF!E29,[1]ESF!E29-[1]ESF!D29,0)</f>
        <v>0</v>
      </c>
      <c r="E26" s="43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3">
        <f>IF([1]ESF!D30&lt;[1]ESF!E30,[1]ESF!E30-[1]ESF!D30,0)</f>
        <v>0</v>
      </c>
      <c r="E27" s="43">
        <f>IF(D27&gt;0,0,[1]ESF!D30-[1]ESF!E30)</f>
        <v>0</v>
      </c>
      <c r="F27" s="33"/>
      <c r="G27" s="42" t="s">
        <v>31</v>
      </c>
      <c r="H27" s="42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3">
        <f>IF([1]ESF!D31&lt;[1]ESF!E31,[1]ESF!E31-[1]ESF!D31,0)</f>
        <v>0</v>
      </c>
      <c r="E28" s="36">
        <v>1254781.48</v>
      </c>
      <c r="F28" s="33"/>
      <c r="G28" s="42" t="s">
        <v>33</v>
      </c>
      <c r="H28" s="42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3">
        <f>IF([1]ESF!D32&lt;[1]ESF!E32,[1]ESF!E32-[1]ESF!D32,0)</f>
        <v>0</v>
      </c>
      <c r="E29" s="36">
        <v>1381274.41</v>
      </c>
      <c r="F29" s="33"/>
      <c r="G29" s="42" t="s">
        <v>35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3">
        <v>0</v>
      </c>
      <c r="E30" s="43">
        <v>0</v>
      </c>
      <c r="F30" s="33"/>
      <c r="G30" s="42" t="s">
        <v>37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3">
        <f>IF([1]ESF!D34&lt;[1]ESF!E34,[1]ESF!E34-[1]ESF!D34,0)</f>
        <v>0</v>
      </c>
      <c r="E31" s="43">
        <f>IF(D31&gt;0,0,[1]ESF!D34-[1]ESF!E34)</f>
        <v>0</v>
      </c>
      <c r="F31" s="33"/>
      <c r="G31" s="44" t="s">
        <v>39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36">
        <v>0</v>
      </c>
      <c r="E32" s="43">
        <f>IF(D32&gt;0,0,[1]ESF!D35-[1]ESF!E35)</f>
        <v>0</v>
      </c>
      <c r="F32" s="33"/>
      <c r="G32" s="42" t="s">
        <v>41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1" ht="25.5" customHeight="1" x14ac:dyDescent="0.2">
      <c r="A33" s="34"/>
      <c r="B33" s="44" t="s">
        <v>42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9"/>
      <c r="H33" s="39"/>
      <c r="I33" s="46"/>
      <c r="J33" s="46"/>
      <c r="K33" s="29"/>
    </row>
    <row r="34" spans="1:11" x14ac:dyDescent="0.2">
      <c r="A34" s="34"/>
      <c r="B34" s="42" t="s">
        <v>43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7">
        <f>I36+I42+I50</f>
        <v>17015412.100000005</v>
      </c>
      <c r="J34" s="37">
        <f>J36+J42+J50</f>
        <v>0</v>
      </c>
      <c r="K34" s="29"/>
    </row>
    <row r="35" spans="1:11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7">
        <f>SUM(I38:I40)</f>
        <v>15352259.050000004</v>
      </c>
      <c r="J36" s="37">
        <f>SUM(J38:J40)</f>
        <v>0</v>
      </c>
      <c r="K36" s="29"/>
    </row>
    <row r="37" spans="1:11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3">
        <f>IF([1]ESF!I44&gt;[1]ESF!J44,[1]ESF!I44-[1]ESF!J44,0)</f>
        <v>15352259.050000004</v>
      </c>
      <c r="J38" s="43">
        <v>0</v>
      </c>
      <c r="K38" s="29"/>
    </row>
    <row r="39" spans="1:11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3">
        <f>IF([1]ESF!I45&gt;[1]ESF!J45,[1]ESF!I45-[1]ESF!J45,0)</f>
        <v>0</v>
      </c>
      <c r="J39" s="43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7">
        <f>I44-J45</f>
        <v>1663153.05</v>
      </c>
      <c r="J42" s="37"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36">
        <v>1783065.87</v>
      </c>
      <c r="J44" s="36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3">
        <v>0</v>
      </c>
      <c r="J45" s="36">
        <v>119912.82</v>
      </c>
      <c r="K45" s="47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1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7">
        <f>SUM(I52:I53)</f>
        <v>0</v>
      </c>
      <c r="J50" s="37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F59" s="15"/>
      <c r="G59" s="68"/>
      <c r="H59" s="69"/>
      <c r="I59" s="61"/>
      <c r="J59" s="61"/>
    </row>
    <row r="60" spans="1:11" ht="14.1" customHeight="1" x14ac:dyDescent="0.2">
      <c r="B60" s="70"/>
      <c r="C60" s="71"/>
      <c r="D60" s="71"/>
      <c r="E60" s="61"/>
      <c r="F60" s="61"/>
      <c r="G60" s="71"/>
      <c r="H60" s="71"/>
      <c r="I60" s="40"/>
      <c r="J60" s="61"/>
    </row>
    <row r="61" spans="1:11" ht="14.1" customHeight="1" x14ac:dyDescent="0.2">
      <c r="B61" s="72"/>
      <c r="C61" s="73"/>
      <c r="D61" s="73"/>
      <c r="E61" s="74"/>
      <c r="F61" s="74"/>
      <c r="G61" s="73"/>
      <c r="H61" s="73"/>
      <c r="I61" s="40"/>
      <c r="J61" s="61"/>
    </row>
    <row r="62" spans="1:11" x14ac:dyDescent="0.2">
      <c r="A62" s="75"/>
      <c r="C62" s="15"/>
      <c r="D62" s="15"/>
      <c r="E62" s="15"/>
      <c r="F62" s="33"/>
      <c r="G62" s="15"/>
      <c r="H62" s="16"/>
      <c r="I62" s="15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3622047244094491" bottom="0.59055118110236227" header="0" footer="0"/>
  <pageSetup scale="63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2018-04-23T16:34:00Z</dcterms:created>
  <dcterms:modified xsi:type="dcterms:W3CDTF">2018-04-23T16:34:11Z</dcterms:modified>
</cp:coreProperties>
</file>