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I50" i="1" s="1"/>
  <c r="I48" i="1"/>
  <c r="J48" i="1" s="1"/>
  <c r="I47" i="1"/>
  <c r="J47" i="1" s="1"/>
  <c r="I46" i="1"/>
  <c r="J46" i="1" s="1"/>
  <c r="I42" i="1"/>
  <c r="J40" i="1"/>
  <c r="I40" i="1"/>
  <c r="I39" i="1"/>
  <c r="I38" i="1"/>
  <c r="I36" i="1" s="1"/>
  <c r="I34" i="1" s="1"/>
  <c r="J36" i="1"/>
  <c r="E34" i="1"/>
  <c r="D34" i="1"/>
  <c r="E33" i="1"/>
  <c r="D33" i="1"/>
  <c r="J32" i="1"/>
  <c r="I32" i="1"/>
  <c r="E32" i="1"/>
  <c r="I31" i="1"/>
  <c r="J31" i="1" s="1"/>
  <c r="D31" i="1"/>
  <c r="E31" i="1" s="1"/>
  <c r="I30" i="1"/>
  <c r="J30" i="1" s="1"/>
  <c r="I29" i="1"/>
  <c r="J29" i="1" s="1"/>
  <c r="D29" i="1"/>
  <c r="J28" i="1"/>
  <c r="I28" i="1"/>
  <c r="D28" i="1"/>
  <c r="I27" i="1"/>
  <c r="J27" i="1" s="1"/>
  <c r="D27" i="1"/>
  <c r="E27" i="1" s="1"/>
  <c r="D26" i="1"/>
  <c r="E26" i="1" s="1"/>
  <c r="I25" i="1"/>
  <c r="E24" i="1"/>
  <c r="J23" i="1"/>
  <c r="I23" i="1"/>
  <c r="J22" i="1"/>
  <c r="I22" i="1"/>
  <c r="E22" i="1"/>
  <c r="D22" i="1"/>
  <c r="J21" i="1"/>
  <c r="I21" i="1"/>
  <c r="E21" i="1"/>
  <c r="D21" i="1"/>
  <c r="J20" i="1"/>
  <c r="I20" i="1"/>
  <c r="E20" i="1"/>
  <c r="D20" i="1"/>
  <c r="J19" i="1"/>
  <c r="I19" i="1"/>
  <c r="E19" i="1"/>
  <c r="D19" i="1"/>
  <c r="J18" i="1"/>
  <c r="I18" i="1"/>
  <c r="J17" i="1"/>
  <c r="J14" i="1" s="1"/>
  <c r="I17" i="1"/>
  <c r="I16" i="1"/>
  <c r="I14" i="1" s="1"/>
  <c r="I12" i="1" s="1"/>
  <c r="D14" i="1"/>
  <c r="E12" i="1"/>
  <c r="J25" i="1" l="1"/>
  <c r="J12" i="1"/>
  <c r="J52" i="1"/>
  <c r="J50" i="1" s="1"/>
  <c r="J34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<sst xmlns="http://schemas.openxmlformats.org/spreadsheetml/2006/main" count="62" uniqueCount="59">
  <si>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</si>
  <si>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Junio del 2017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</si>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</sst>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2667000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448800"/>
          <a:ext cx="2667000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8</xdr:col>
      <xdr:colOff>1309675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17964" y="9532137"/>
          <a:ext cx="3207536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2do.TRIM17/Estados%20Fros%20y%20Pptales%202017.junio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16">
          <cell r="I16">
            <v>224256.21</v>
          </cell>
          <cell r="J16">
            <v>15959038.130000001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2.08</v>
          </cell>
          <cell r="J23">
            <v>2.08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17380062.379999999</v>
          </cell>
          <cell r="E31">
            <v>8490609.7100000009</v>
          </cell>
          <cell r="I31">
            <v>0</v>
          </cell>
          <cell r="J31">
            <v>0</v>
          </cell>
        </row>
        <row r="32">
          <cell r="D32">
            <v>6706916.79</v>
          </cell>
          <cell r="E32">
            <v>4507422.12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-436257.87</v>
          </cell>
          <cell r="E34">
            <v>-436257.87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4">
          <cell r="I44">
            <v>61294480.240000002</v>
          </cell>
          <cell r="J44">
            <v>45942221.189999998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view="pageLayout" topLeftCell="D1" zoomScale="80" zoomScaleNormal="80" zoomScalePageLayoutView="80" workbookViewId="0">
      <selection activeCell="I44" sqref="I44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/>
      <c r="E12" s="37">
        <f>E24-D14</f>
        <v>935674.31000000052</v>
      </c>
      <c r="F12" s="33"/>
      <c r="G12" s="35" t="s">
        <v>9</v>
      </c>
      <c r="H12" s="35"/>
      <c r="I12" s="37">
        <f>I14+I25</f>
        <v>0</v>
      </c>
      <c r="J12" s="37">
        <f>J14+J25</f>
        <v>15734781.92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>
        <f>D16-E17-E18</f>
        <v>10153273.029999999</v>
      </c>
      <c r="E14" s="37"/>
      <c r="F14" s="33"/>
      <c r="G14" s="35" t="s">
        <v>11</v>
      </c>
      <c r="H14" s="35"/>
      <c r="I14" s="37">
        <f>SUM(I16:I23)</f>
        <v>0</v>
      </c>
      <c r="J14" s="37">
        <f>SUM(J16:J23)</f>
        <v>15734781.92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36">
        <v>13723498.02</v>
      </c>
      <c r="E16" s="43">
        <v>0</v>
      </c>
      <c r="F16" s="33"/>
      <c r="G16" s="42" t="s">
        <v>13</v>
      </c>
      <c r="H16" s="42"/>
      <c r="I16" s="43">
        <f>IF([1]ESF!I16&gt;[1]ESF!J16,[1]ESF!I16-[1]ESF!J16,0)</f>
        <v>0</v>
      </c>
      <c r="J16" s="36">
        <v>15734781.92</v>
      </c>
      <c r="K16" s="29"/>
    </row>
    <row r="17" spans="1:11" x14ac:dyDescent="0.2">
      <c r="A17" s="34"/>
      <c r="B17" s="42" t="s">
        <v>14</v>
      </c>
      <c r="C17" s="42"/>
      <c r="D17" s="43">
        <v>0</v>
      </c>
      <c r="E17" s="36">
        <v>14407.39</v>
      </c>
      <c r="F17" s="33"/>
      <c r="G17" s="42" t="s">
        <v>15</v>
      </c>
      <c r="H17" s="42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36">
        <v>0</v>
      </c>
      <c r="E18" s="36">
        <v>3555817.6</v>
      </c>
      <c r="F18" s="33"/>
      <c r="G18" s="42" t="s">
        <v>17</v>
      </c>
      <c r="H18" s="42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3">
        <f>IF([1]ESF!D19&lt;[1]ESF!E19,[1]ESF!E19-[1]ESF!D19,0)</f>
        <v>0</v>
      </c>
      <c r="E19" s="43">
        <f>IF(D19&gt;0,0,[1]ESF!D19-[1]ESF!E19)</f>
        <v>0</v>
      </c>
      <c r="F19" s="33"/>
      <c r="G19" s="42" t="s">
        <v>19</v>
      </c>
      <c r="H19" s="42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3">
        <f>IF([1]ESF!D20&lt;[1]ESF!E20,[1]ESF!E20-[1]ESF!D20,0)</f>
        <v>0</v>
      </c>
      <c r="E20" s="43">
        <f>IF(D20&gt;0,0,[1]ESF!D20-[1]ESF!E20)</f>
        <v>0</v>
      </c>
      <c r="F20" s="33"/>
      <c r="G20" s="42" t="s">
        <v>21</v>
      </c>
      <c r="H20" s="42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3">
        <f>IF([1]ESF!D21&lt;[1]ESF!E21,[1]ESF!E21-[1]ESF!D21,0)</f>
        <v>0</v>
      </c>
      <c r="E21" s="43">
        <f>IF(D21&gt;0,0,[1]ESF!D21-[1]ESF!E21)</f>
        <v>0</v>
      </c>
      <c r="F21" s="33"/>
      <c r="G21" s="44" t="s">
        <v>23</v>
      </c>
      <c r="H21" s="44"/>
      <c r="I21" s="43">
        <f>IF([1]ESF!I21&gt;[1]ESF!J21,[1]ESF!I21-[1]ESF!J21,0)</f>
        <v>0</v>
      </c>
      <c r="J21" s="43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3">
        <f>IF([1]ESF!D22&lt;[1]ESF!E22,[1]ESF!E22-[1]ESF!D22,0)</f>
        <v>0</v>
      </c>
      <c r="E22" s="43">
        <f>IF(D22&gt;0,0,[1]ESF!D22-[1]ESF!E22)</f>
        <v>0</v>
      </c>
      <c r="F22" s="33"/>
      <c r="G22" s="42" t="s">
        <v>25</v>
      </c>
      <c r="H22" s="42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</f>
        <v>11088947.34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5" t="s">
        <v>28</v>
      </c>
      <c r="H25" s="45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3">
        <f>IF([1]ESF!D29&lt;[1]ESF!E29,[1]ESF!E29-[1]ESF!D29,0)</f>
        <v>0</v>
      </c>
      <c r="E26" s="43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3">
        <f>IF([1]ESF!D30&lt;[1]ESF!E30,[1]ESF!E30-[1]ESF!D30,0)</f>
        <v>0</v>
      </c>
      <c r="E27" s="43">
        <f>IF(D27&gt;0,0,[1]ESF!D30-[1]ESF!E30)</f>
        <v>0</v>
      </c>
      <c r="F27" s="33"/>
      <c r="G27" s="42" t="s">
        <v>31</v>
      </c>
      <c r="H27" s="42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3">
        <f>IF([1]ESF!D31&lt;[1]ESF!E31,[1]ESF!E31-[1]ESF!D31,0)</f>
        <v>0</v>
      </c>
      <c r="E28" s="36">
        <v>8889452.6699999999</v>
      </c>
      <c r="F28" s="33"/>
      <c r="G28" s="42" t="s">
        <v>33</v>
      </c>
      <c r="H28" s="42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3">
        <f>IF([1]ESF!D32&lt;[1]ESF!E32,[1]ESF!E32-[1]ESF!D32,0)</f>
        <v>0</v>
      </c>
      <c r="E29" s="36">
        <v>2199494.67</v>
      </c>
      <c r="F29" s="33"/>
      <c r="G29" s="42" t="s">
        <v>35</v>
      </c>
      <c r="H29" s="42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3">
        <v>0</v>
      </c>
      <c r="E30" s="43">
        <v>0</v>
      </c>
      <c r="F30" s="33"/>
      <c r="G30" s="42" t="s">
        <v>37</v>
      </c>
      <c r="H30" s="42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ht="26.1" customHeight="1" x14ac:dyDescent="0.2">
      <c r="A31" s="34"/>
      <c r="B31" s="44" t="s">
        <v>38</v>
      </c>
      <c r="C31" s="44"/>
      <c r="D31" s="43">
        <f>IF([1]ESF!D34&lt;[1]ESF!E34,[1]ESF!E34-[1]ESF!D34,0)</f>
        <v>0</v>
      </c>
      <c r="E31" s="43">
        <f>IF(D31&gt;0,0,[1]ESF!D34-[1]ESF!E34)</f>
        <v>0</v>
      </c>
      <c r="F31" s="33"/>
      <c r="G31" s="44" t="s">
        <v>39</v>
      </c>
      <c r="H31" s="44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36">
        <v>0</v>
      </c>
      <c r="E32" s="43">
        <f>IF(D32&gt;0,0,[1]ESF!D35-[1]ESF!E35)</f>
        <v>0</v>
      </c>
      <c r="F32" s="33"/>
      <c r="G32" s="42" t="s">
        <v>41</v>
      </c>
      <c r="H32" s="42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1" ht="25.5" customHeight="1" x14ac:dyDescent="0.2">
      <c r="A33" s="34"/>
      <c r="B33" s="44" t="s">
        <v>42</v>
      </c>
      <c r="C33" s="44"/>
      <c r="D33" s="43">
        <f>IF([1]ESF!D36&lt;[1]ESF!E36,[1]ESF!E36-[1]ESF!D36,0)</f>
        <v>0</v>
      </c>
      <c r="E33" s="43">
        <f>IF(D33&gt;0,0,[1]ESF!D36-[1]ESF!E36)</f>
        <v>0</v>
      </c>
      <c r="F33" s="33"/>
      <c r="G33" s="39"/>
      <c r="H33" s="39"/>
      <c r="I33" s="46"/>
      <c r="J33" s="46"/>
      <c r="K33" s="29"/>
    </row>
    <row r="34" spans="1:11" x14ac:dyDescent="0.2">
      <c r="A34" s="34"/>
      <c r="B34" s="42" t="s">
        <v>43</v>
      </c>
      <c r="C34" s="42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7">
        <f>I36+I42+I50</f>
        <v>16670456.230000004</v>
      </c>
      <c r="J34" s="37">
        <f>J36+J42+J50</f>
        <v>0</v>
      </c>
      <c r="K34" s="29"/>
    </row>
    <row r="35" spans="1:11" x14ac:dyDescent="0.2">
      <c r="A35" s="38"/>
      <c r="B35" s="39"/>
      <c r="C35" s="40"/>
      <c r="D35" s="46"/>
      <c r="E35" s="46"/>
      <c r="F35" s="33"/>
      <c r="G35" s="39"/>
      <c r="H35" s="39"/>
      <c r="I35" s="41"/>
      <c r="J35" s="41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15352259.050000004</v>
      </c>
      <c r="J36" s="37">
        <f>SUM(J38:J40)</f>
        <v>0</v>
      </c>
      <c r="K36" s="29"/>
    </row>
    <row r="37" spans="1:11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1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3">
        <f>IF([1]ESF!I44&gt;[1]ESF!J44,[1]ESF!I44-[1]ESF!J44,0)</f>
        <v>15352259.050000004</v>
      </c>
      <c r="J38" s="43">
        <v>0</v>
      </c>
      <c r="K38" s="29"/>
    </row>
    <row r="39" spans="1:11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3">
        <f>IF([1]ESF!I45&gt;[1]ESF!J45,[1]ESF!I45-[1]ESF!J45,0)</f>
        <v>0</v>
      </c>
      <c r="J39" s="43"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f>I44-J45</f>
        <v>1318197.18</v>
      </c>
      <c r="J42" s="37">
        <v>0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</row>
    <row r="44" spans="1:11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36">
        <v>1438110</v>
      </c>
      <c r="J44" s="36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3">
        <v>0</v>
      </c>
      <c r="J45" s="36">
        <v>119912.82</v>
      </c>
      <c r="K45" s="47"/>
    </row>
    <row r="46" spans="1:11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1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3">
        <f>IF([1]ESF!I54&gt;[1]ESF!J54,[1]ESF!I54-[1]ESF!J54,0)</f>
        <v>0</v>
      </c>
      <c r="J48" s="43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1" ht="19.5" customHeight="1" x14ac:dyDescent="0.2">
      <c r="A53" s="48"/>
      <c r="B53" s="49"/>
      <c r="C53" s="49"/>
      <c r="D53" s="49"/>
      <c r="E53" s="49"/>
      <c r="F53" s="50"/>
      <c r="G53" s="51" t="s">
        <v>57</v>
      </c>
      <c r="H53" s="51"/>
      <c r="I53" s="52">
        <f>IF([1]ESF!I59&gt;[1]ESF!J59,[1]ESF!I59-[1]ESF!J59,0)</f>
        <v>0</v>
      </c>
      <c r="J53" s="52">
        <f>IF(I53&gt;0,0,[1]ESF!J59-[1]ESF!I59)</f>
        <v>0</v>
      </c>
      <c r="K53" s="53"/>
    </row>
    <row r="54" spans="1:11" ht="6" customHeight="1" x14ac:dyDescent="0.2">
      <c r="A54" s="54"/>
      <c r="B54" s="49"/>
      <c r="C54" s="55"/>
      <c r="D54" s="56"/>
      <c r="E54" s="57"/>
      <c r="F54" s="57"/>
      <c r="G54" s="49"/>
      <c r="H54" s="58"/>
      <c r="I54" s="56"/>
      <c r="J54" s="57"/>
      <c r="K54" s="57"/>
    </row>
    <row r="55" spans="1:11" ht="6" customHeight="1" x14ac:dyDescent="0.2">
      <c r="A55" s="15"/>
      <c r="C55" s="59"/>
      <c r="D55" s="60"/>
      <c r="E55" s="61"/>
      <c r="F55" s="61"/>
      <c r="H55" s="62"/>
      <c r="I55" s="60"/>
      <c r="J55" s="61"/>
      <c r="K55" s="61"/>
    </row>
    <row r="56" spans="1:11" ht="6" customHeight="1" x14ac:dyDescent="0.2">
      <c r="B56" s="59"/>
      <c r="C56" s="60"/>
      <c r="D56" s="61"/>
      <c r="E56" s="61"/>
      <c r="G56" s="63"/>
      <c r="H56" s="64"/>
      <c r="I56" s="61"/>
      <c r="J56" s="61"/>
    </row>
    <row r="57" spans="1:11" ht="15" customHeight="1" x14ac:dyDescent="0.2">
      <c r="B57" s="65" t="s">
        <v>58</v>
      </c>
      <c r="C57" s="65"/>
      <c r="D57" s="65"/>
      <c r="E57" s="65"/>
      <c r="F57" s="65"/>
      <c r="G57" s="65"/>
      <c r="H57" s="65"/>
      <c r="I57" s="65"/>
      <c r="J57" s="65"/>
    </row>
    <row r="58" spans="1:11" ht="9.75" customHeight="1" x14ac:dyDescent="0.2">
      <c r="B58" s="59"/>
      <c r="C58" s="60"/>
      <c r="D58" s="61"/>
      <c r="E58" s="61"/>
      <c r="G58" s="63"/>
      <c r="H58" s="64"/>
      <c r="I58" s="61"/>
      <c r="J58" s="61"/>
    </row>
    <row r="59" spans="1:11" ht="50.1" customHeight="1" x14ac:dyDescent="0.2">
      <c r="B59" s="59"/>
      <c r="C59" s="66"/>
      <c r="D59" s="67"/>
      <c r="E59" s="61"/>
      <c r="F59" s="15"/>
      <c r="G59" s="68"/>
      <c r="H59" s="69"/>
      <c r="I59" s="61"/>
      <c r="J59" s="61"/>
    </row>
    <row r="60" spans="1:11" ht="14.1" customHeight="1" x14ac:dyDescent="0.2">
      <c r="B60" s="70"/>
      <c r="C60" s="71"/>
      <c r="D60" s="71"/>
      <c r="E60" s="61"/>
      <c r="F60" s="61"/>
      <c r="G60" s="71"/>
      <c r="H60" s="71"/>
      <c r="I60" s="40"/>
      <c r="J60" s="61"/>
    </row>
    <row r="61" spans="1:11" ht="14.1" customHeight="1" x14ac:dyDescent="0.2">
      <c r="B61" s="72"/>
      <c r="C61" s="73"/>
      <c r="D61" s="73"/>
      <c r="E61" s="74"/>
      <c r="F61" s="74"/>
      <c r="G61" s="73"/>
      <c r="H61" s="73"/>
      <c r="I61" s="40"/>
      <c r="J61" s="61"/>
    </row>
    <row r="62" spans="1:11" x14ac:dyDescent="0.2">
      <c r="A62" s="75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3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2018-04-20T15:34:54Z</dcterms:created>
  <dcterms:modified xsi:type="dcterms:W3CDTF">2018-04-20T15:35:38Z</dcterms:modified>
</cp:coreProperties>
</file>