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ESUPUESTARIA\"/>
    </mc:Choice>
  </mc:AlternateContent>
  <bookViews>
    <workbookView xWindow="0" yWindow="0" windowWidth="20490" windowHeight="7050"/>
  </bookViews>
  <sheets>
    <sheet name="CO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J47" i="1"/>
  <c r="H47" i="1"/>
  <c r="F47" i="1"/>
  <c r="E47" i="1"/>
  <c r="D47" i="1"/>
  <c r="K42" i="1"/>
  <c r="E41" i="1"/>
  <c r="D41" i="1"/>
  <c r="F41" i="1" s="1"/>
  <c r="K41" i="1" s="1"/>
  <c r="K40" i="1"/>
  <c r="F40" i="1"/>
  <c r="J39" i="1"/>
  <c r="I39" i="1"/>
  <c r="H39" i="1"/>
  <c r="G39" i="1"/>
  <c r="E39" i="1"/>
  <c r="F39" i="1" s="1"/>
  <c r="K39" i="1" s="1"/>
  <c r="D39" i="1"/>
  <c r="K38" i="1"/>
  <c r="F38" i="1"/>
  <c r="K37" i="1"/>
  <c r="F37" i="1"/>
  <c r="K36" i="1"/>
  <c r="F36" i="1"/>
  <c r="K35" i="1"/>
  <c r="J35" i="1"/>
  <c r="I35" i="1"/>
  <c r="H35" i="1"/>
  <c r="G35" i="1"/>
  <c r="E35" i="1"/>
  <c r="D35" i="1"/>
  <c r="F35" i="1" s="1"/>
  <c r="J33" i="1"/>
  <c r="I33" i="1"/>
  <c r="H33" i="1"/>
  <c r="G33" i="1"/>
  <c r="E33" i="1"/>
  <c r="D33" i="1"/>
  <c r="F33" i="1" s="1"/>
  <c r="K33" i="1" s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J23" i="1"/>
  <c r="I23" i="1"/>
  <c r="H23" i="1"/>
  <c r="G23" i="1"/>
  <c r="E23" i="1"/>
  <c r="D23" i="1"/>
  <c r="F23" i="1" s="1"/>
  <c r="K23" i="1" s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J15" i="1"/>
  <c r="I15" i="1"/>
  <c r="H15" i="1"/>
  <c r="G15" i="1"/>
  <c r="E15" i="1"/>
  <c r="D15" i="1"/>
  <c r="F15" i="1" s="1"/>
  <c r="K15" i="1" s="1"/>
  <c r="K14" i="1"/>
  <c r="F14" i="1"/>
  <c r="K13" i="1"/>
  <c r="F13" i="1"/>
  <c r="K12" i="1"/>
  <c r="F12" i="1"/>
  <c r="K11" i="1"/>
  <c r="F11" i="1"/>
  <c r="J10" i="1"/>
  <c r="J43" i="1" s="1"/>
  <c r="I10" i="1"/>
  <c r="I43" i="1" s="1"/>
  <c r="H10" i="1"/>
  <c r="H43" i="1" s="1"/>
  <c r="G10" i="1"/>
  <c r="G43" i="1" s="1"/>
  <c r="E10" i="1"/>
  <c r="E43" i="1" s="1"/>
  <c r="D10" i="1"/>
  <c r="D43" i="1" s="1"/>
  <c r="F10" i="1" l="1"/>
  <c r="F43" i="1" l="1"/>
  <c r="K10" i="1"/>
  <c r="K43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<sst xmlns="http://schemas.openxmlformats.org/spreadsheetml/2006/main" count="52" uniqueCount="52">
  <si>
    <t>ESTADO ANALÍTICO DEL EJERCICIO DEL PRESUPUESTO DE EGRESOS</t>
  </si>
  <si>
    <t>CLASIFICACIÓN POR OBJETO DEL GASTO (CAPÍTULO Y CONCEPTO)</t>
  </si>
  <si>
    <t>Del 1 de Enero al 31 de Marzo de 2017</t>
  </si>
  <si>
    <t>Ente Público:</t>
  </si>
  <si>
    <t>INSTITUTO TECNOLÓGICO SUPERIOR DE PURÍSIMA DEL RINCÓN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</si>
  <si>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</si>
  <si>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</si>
  <si>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</si>
  <si>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</si>
  <si>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</si>
  <si>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</si>
  <si>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</si>
  <si>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</si>
  <si>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</si>
  <si>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</si>
  <si>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</si>
  <si>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</si>
  <si>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Servicios Personales</t>
  </si>
  <si>
    <t>REMUNERACIONES AL PERSONAL DE CARÁCTER PERMANENTE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</si>
  <si>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</si>
  <si>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</si>
  <si>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</si>
  <si>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</si>
  <si>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</si>
  <si>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>ALIMENTOS Y UTENSILIOS</t>
  </si>
  <si>
    <t>MATERIALES Y ARTÍCULOS DE CONSTRUCCIÓN Y REPARACIÓ</t>
  </si>
  <si>
    <t>PRODUCTOS QUÍMICOS, FARMACEÚTICOS Y DE LABORATORIO</t>
  </si>
  <si>
    <t>COMBUSTIBLES, LUBRICANTES Y ADITIVOS</t>
  </si>
  <si>
    <t>VESTURIO, BLANCOS Y PRENDAS E PROTECCIÓN Y ARTÍCUL</t>
  </si>
  <si>
    <t>HERRAMIENTAS, REFACCIONES Y ACCESORIOS MENORES</t>
  </si>
  <si>
    <t>Servicios Generales</t>
  </si>
  <si>
    <t>SERVICIOS BÁSICOS</t>
  </si>
  <si>
    <t>SERVICIOS DE ARRENDAMIENTO</t>
  </si>
  <si>
    <t>SERVICIOS, PROFESIONALES, CIENTÍFICOS, TÉCNICOS Y</t>
  </si>
  <si>
    <t>SERVICIOS FINANCIEROS, BANCARIOS Y COMERCIALES</t>
  </si>
  <si>
    <t>SERVICIOS DE INSTALACIÓN, REPARACIÓN, MANTENIMIENT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</si>
  <si>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</si>
  <si>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</si>
  <si>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</si>
  <si>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</si>
  <si>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</si>
  <si>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AYUDAS SOCIALES</t>
  </si>
  <si>
    <t>Bienes Muebles, Inmuebles e Intangibles</t>
  </si>
  <si>
    <t>MOBILIARIO Y EQUIPO DE ADMINISTRACIÓN</t>
  </si>
  <si>
    <t>MOBILIARIO Y EQUIPO EDUCACIONAL Y RECREATIVO</t>
  </si>
  <si>
    <t>MAQUINARIA, OTROS EQUIPOS Y HERRAMIENTAS</t>
  </si>
  <si>
    <t>Inversión Pública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</si>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</sst>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3" fontId="5" fillId="3" borderId="4" xfId="1" applyFont="1" applyFill="1" applyBorder="1" applyAlignment="1">
      <alignment horizontal="right" vertical="center" wrapText="1"/>
    </xf>
    <xf numFmtId="43" fontId="5" fillId="3" borderId="5" xfId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0" borderId="0" xfId="0" applyFont="1" applyBorder="1"/>
    <xf numFmtId="4" fontId="3" fillId="0" borderId="5" xfId="0" applyNumberFormat="1" applyFont="1" applyBorder="1"/>
    <xf numFmtId="0" fontId="6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5" fillId="0" borderId="0" xfId="0" applyFont="1"/>
    <xf numFmtId="4" fontId="5" fillId="0" borderId="5" xfId="0" applyNumberFormat="1" applyFont="1" applyBorder="1"/>
    <xf numFmtId="0" fontId="3" fillId="0" borderId="5" xfId="0" applyFont="1" applyBorder="1"/>
    <xf numFmtId="0" fontId="5" fillId="0" borderId="3" xfId="0" applyFont="1" applyBorder="1"/>
    <xf numFmtId="0" fontId="6" fillId="3" borderId="0" xfId="0" applyFont="1" applyFill="1" applyBorder="1" applyAlignment="1">
      <alignment vertical="center" wrapText="1"/>
    </xf>
    <xf numFmtId="4" fontId="3" fillId="0" borderId="6" xfId="0" applyNumberFormat="1" applyFont="1" applyBorder="1"/>
    <xf numFmtId="0" fontId="5" fillId="3" borderId="0" xfId="0" applyFont="1" applyFill="1"/>
    <xf numFmtId="0" fontId="5" fillId="3" borderId="7" xfId="0" applyFont="1" applyFill="1" applyBorder="1" applyAlignment="1">
      <alignment horizontal="justify" vertical="center" wrapText="1"/>
    </xf>
    <xf numFmtId="0" fontId="5" fillId="3" borderId="8" xfId="0" applyFont="1" applyFill="1" applyBorder="1" applyAlignment="1">
      <alignment horizontal="justify" vertical="center" wrapText="1"/>
    </xf>
    <xf numFmtId="43" fontId="5" fillId="0" borderId="2" xfId="1" applyFont="1" applyFill="1" applyBorder="1" applyAlignment="1">
      <alignment vertical="center" wrapText="1"/>
    </xf>
    <xf numFmtId="43" fontId="5" fillId="3" borderId="2" xfId="1" applyFont="1" applyFill="1" applyBorder="1" applyAlignment="1">
      <alignment vertical="center" wrapText="1"/>
    </xf>
    <xf numFmtId="0" fontId="7" fillId="3" borderId="0" xfId="0" applyFont="1" applyFill="1"/>
    <xf numFmtId="0" fontId="8" fillId="0" borderId="0" xfId="0" applyFont="1" applyAlignment="1">
      <alignment horizontal="center"/>
    </xf>
    <xf numFmtId="0" fontId="3" fillId="3" borderId="0" xfId="0" applyFont="1" applyFill="1" applyBorder="1"/>
    <xf numFmtId="0" fontId="5" fillId="3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2028825</xdr:colOff>
      <xdr:row>46</xdr:row>
      <xdr:rowOff>1887</xdr:rowOff>
    </xdr:from>
    <xdr:to>
      <xdr:col>3</xdr:col>
      <xdr:colOff>581025</xdr:colOff>
      <xdr:row>51</xdr:row>
      <xdr:rowOff>1886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524125" y="7564737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952495</xdr:colOff>
      <xdr:row>45</xdr:row>
      <xdr:rowOff>133350</xdr:rowOff>
    </xdr:from>
    <xdr:to>
      <xdr:col>8</xdr:col>
      <xdr:colOff>581025</xdr:colOff>
      <xdr:row>50</xdr:row>
      <xdr:rowOff>133349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7562845" y="7534275"/>
          <a:ext cx="274320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1er.%20TRIM17/Estados%20Fros%20y%20Pptales%202017.marzo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 "/>
      <sheetName val="CProg"/>
      <sheetName val="PyPI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L51"/>
  <sheetViews>
    <sheetView showGridLines="0" tabSelected="1" view="pageLayout" topLeftCell="B1" zoomScaleNormal="85" workbookViewId="0">
      <selection activeCell="C59" sqref="C59"/>
    </sheetView>
  </sheetViews>
  <sheetFormatPr baseColWidth="10" defaultRowHeight="12.75" x14ac:dyDescent="0.2"/>
  <cols>
    <col min="1" max="1" width="2.42578125" style="2" customWidth="1"/>
    <col min="2" max="2" width="4.5703125" style="17" customWidth="1"/>
    <col min="3" max="3" width="57.28515625" style="17" customWidth="1"/>
    <col min="4" max="4" width="14" style="17" bestFit="1" customWidth="1"/>
    <col min="5" max="5" width="14.140625" style="17" customWidth="1"/>
    <col min="6" max="6" width="13.7109375" style="17" customWidth="1"/>
    <col min="7" max="7" width="15.140625" style="17" customWidth="1"/>
    <col min="8" max="9" width="14.5703125" style="17" customWidth="1"/>
    <col min="10" max="10" width="16.140625" style="17" customWidth="1"/>
    <col min="11" max="11" width="14.140625" style="17" customWidth="1"/>
    <col min="12" max="12" width="3.7109375" style="2" customWidth="1"/>
    <col min="13" max="16384" width="11.42578125" style="17"/>
  </cols>
  <sheetData>
    <row r="1" spans="2:11" ht="14.2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ht="14.25" customHeigh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ht="14.25" customHeigh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2" customFormat="1" ht="6.75" customHeight="1" x14ac:dyDescent="0.2"/>
    <row r="5" spans="2:11" s="2" customFormat="1" ht="18" customHeight="1" x14ac:dyDescent="0.2">
      <c r="C5" s="3" t="s">
        <v>3</v>
      </c>
      <c r="D5" s="4" t="s">
        <v>4</v>
      </c>
      <c r="E5" s="4"/>
      <c r="F5" s="4"/>
      <c r="G5" s="4"/>
      <c r="H5" s="5"/>
      <c r="I5" s="5"/>
      <c r="J5" s="5"/>
    </row>
    <row r="6" spans="2:11" s="2" customFormat="1" ht="6.75" customHeight="1" x14ac:dyDescent="0.2"/>
    <row r="7" spans="2:11" x14ac:dyDescent="0.2">
      <c r="B7" s="6" t="s">
        <v>5</v>
      </c>
      <c r="C7" s="6"/>
      <c r="D7" s="7" t="s">
        <v>6</v>
      </c>
      <c r="E7" s="7"/>
      <c r="F7" s="7"/>
      <c r="G7" s="7"/>
      <c r="H7" s="7"/>
      <c r="I7" s="7"/>
      <c r="J7" s="7"/>
      <c r="K7" s="7" t="s">
        <v>7</v>
      </c>
    </row>
    <row r="8" spans="2:11" ht="25.5" x14ac:dyDescent="0.2">
      <c r="B8" s="6"/>
      <c r="C8" s="6"/>
      <c r="D8" s="8" t="s">
        <v>8</v>
      </c>
      <c r="E8" s="8" t="s">
        <v>9</v>
      </c>
      <c r="F8" s="8" t="s">
        <v>10</v>
      </c>
      <c r="G8" s="8" t="s">
        <v>11</v>
      </c>
      <c r="H8" s="8" t="s">
        <v>12</v>
      </c>
      <c r="I8" s="8" t="s">
        <v>13</v>
      </c>
      <c r="J8" s="8" t="s">
        <v>14</v>
      </c>
      <c r="K8" s="7"/>
    </row>
    <row r="9" spans="2:11" ht="11.25" customHeight="1" x14ac:dyDescent="0.2">
      <c r="B9" s="6"/>
      <c r="C9" s="6"/>
      <c r="D9" s="8">
        <v>1</v>
      </c>
      <c r="E9" s="8">
        <v>2</v>
      </c>
      <c r="F9" s="8" t="s">
        <v>15</v>
      </c>
      <c r="G9" s="8">
        <v>4</v>
      </c>
      <c r="H9" s="8">
        <v>5</v>
      </c>
      <c r="I9" s="8">
        <v>6</v>
      </c>
      <c r="J9" s="8">
        <v>7</v>
      </c>
      <c r="K9" s="8" t="s">
        <v>16</v>
      </c>
    </row>
    <row r="10" spans="2:11" x14ac:dyDescent="0.2">
      <c r="B10" s="9" t="s">
        <v>17</v>
      </c>
      <c r="C10" s="10"/>
      <c r="D10" s="11">
        <f>SUM(D11:D14)</f>
        <v>10627569.710000001</v>
      </c>
      <c r="E10" s="11">
        <f>SUM(E11:E14)</f>
        <v>15274294.890000001</v>
      </c>
      <c r="F10" s="11">
        <f>D10+E10</f>
        <v>25901864.600000001</v>
      </c>
      <c r="G10" s="11">
        <f>SUM(G11:G14)</f>
        <v>4465555.2700000005</v>
      </c>
      <c r="H10" s="11">
        <f>SUM(H11:H14)</f>
        <v>4465555.2700000005</v>
      </c>
      <c r="I10" s="11">
        <f>SUM(I11:I14)</f>
        <v>4465555.2700000005</v>
      </c>
      <c r="J10" s="11">
        <f>SUM(J11:J14)</f>
        <v>4465555.2700000005</v>
      </c>
      <c r="K10" s="12">
        <f>+F10-H10</f>
        <v>21436309.330000002</v>
      </c>
    </row>
    <row r="11" spans="2:11" x14ac:dyDescent="0.2">
      <c r="B11" s="13"/>
      <c r="C11" s="14" t="s">
        <v>18</v>
      </c>
      <c r="D11" s="15">
        <v>7418942.8200000003</v>
      </c>
      <c r="E11" s="15">
        <v>10428171.609999999</v>
      </c>
      <c r="F11" s="15">
        <f>+D11+E11</f>
        <v>17847114.43</v>
      </c>
      <c r="G11" s="15">
        <v>3610325.15</v>
      </c>
      <c r="H11" s="15">
        <v>3610325.15</v>
      </c>
      <c r="I11" s="15">
        <v>3610325.15</v>
      </c>
      <c r="J11" s="15">
        <v>3610325.15</v>
      </c>
      <c r="K11" s="15">
        <f>F11-H11</f>
        <v>14236789.279999999</v>
      </c>
    </row>
    <row r="12" spans="2:11" x14ac:dyDescent="0.2">
      <c r="B12" s="13"/>
      <c r="C12" s="14" t="s">
        <v>19</v>
      </c>
      <c r="D12" s="15">
        <v>1295010.6599999999</v>
      </c>
      <c r="E12" s="15">
        <v>1394588.41</v>
      </c>
      <c r="F12" s="15">
        <f>+D12+E12</f>
        <v>2689599.07</v>
      </c>
      <c r="G12" s="15">
        <v>9480.24</v>
      </c>
      <c r="H12" s="15">
        <v>9480.24</v>
      </c>
      <c r="I12" s="15">
        <v>9480.24</v>
      </c>
      <c r="J12" s="15">
        <v>9480.24</v>
      </c>
      <c r="K12" s="15">
        <f>F12-H12</f>
        <v>2680118.8299999996</v>
      </c>
    </row>
    <row r="13" spans="2:11" x14ac:dyDescent="0.2">
      <c r="B13" s="13"/>
      <c r="C13" s="14" t="s">
        <v>20</v>
      </c>
      <c r="D13" s="15">
        <v>1433636.82</v>
      </c>
      <c r="E13" s="15">
        <v>2366079.2999999998</v>
      </c>
      <c r="F13" s="15">
        <f>+D13+E13</f>
        <v>3799716.12</v>
      </c>
      <c r="G13" s="15">
        <v>567479.35</v>
      </c>
      <c r="H13" s="15">
        <v>567479.35</v>
      </c>
      <c r="I13" s="15">
        <v>567479.35</v>
      </c>
      <c r="J13" s="15">
        <v>567479.35</v>
      </c>
      <c r="K13" s="15">
        <f>F13-H13</f>
        <v>3232236.77</v>
      </c>
    </row>
    <row r="14" spans="2:11" x14ac:dyDescent="0.2">
      <c r="B14" s="16"/>
      <c r="C14" s="14" t="s">
        <v>21</v>
      </c>
      <c r="D14" s="15">
        <v>479979.41</v>
      </c>
      <c r="E14" s="15">
        <v>1085455.57</v>
      </c>
      <c r="F14" s="15">
        <f>+D14+E14</f>
        <v>1565434.98</v>
      </c>
      <c r="G14" s="15">
        <v>278270.53000000003</v>
      </c>
      <c r="H14" s="15">
        <v>278270.53000000003</v>
      </c>
      <c r="I14" s="15">
        <v>278270.53000000003</v>
      </c>
      <c r="J14" s="15">
        <v>278270.53000000003</v>
      </c>
      <c r="K14" s="15">
        <f>F14-H14</f>
        <v>1287164.45</v>
      </c>
    </row>
    <row r="15" spans="2:11" x14ac:dyDescent="0.2">
      <c r="B15" s="9" t="s">
        <v>22</v>
      </c>
      <c r="C15" s="10"/>
      <c r="D15" s="12">
        <f>SUM(D16:D22)</f>
        <v>455550</v>
      </c>
      <c r="E15" s="12">
        <f>SUM(E16:E22)</f>
        <v>484788.06000000006</v>
      </c>
      <c r="F15" s="12">
        <f t="shared" ref="F15:F40" si="0">+D15+E15</f>
        <v>940338.06</v>
      </c>
      <c r="G15" s="12">
        <f>SUM(G16:G22)</f>
        <v>161465.45000000001</v>
      </c>
      <c r="H15" s="12">
        <f>SUM(H16:H22)</f>
        <v>151022.35</v>
      </c>
      <c r="I15" s="12">
        <f>SUM(I16:I22)</f>
        <v>151022.35</v>
      </c>
      <c r="J15" s="12">
        <f>SUM(J16:J22)</f>
        <v>151022.35</v>
      </c>
      <c r="K15" s="12">
        <f>+F15-H15</f>
        <v>789315.71000000008</v>
      </c>
    </row>
    <row r="16" spans="2:11" x14ac:dyDescent="0.2">
      <c r="B16" s="13"/>
      <c r="C16" s="14" t="s">
        <v>23</v>
      </c>
      <c r="D16" s="15">
        <v>205000</v>
      </c>
      <c r="E16" s="15">
        <v>193618.75</v>
      </c>
      <c r="F16" s="15">
        <f t="shared" si="0"/>
        <v>398618.75</v>
      </c>
      <c r="G16" s="15">
        <v>84136.06</v>
      </c>
      <c r="H16" s="15">
        <v>76459.06</v>
      </c>
      <c r="I16" s="15">
        <v>76459.06</v>
      </c>
      <c r="J16" s="15">
        <v>76459.06</v>
      </c>
      <c r="K16" s="15">
        <f t="shared" ref="K16:K22" si="1">F16-H16</f>
        <v>322159.69</v>
      </c>
    </row>
    <row r="17" spans="2:11" x14ac:dyDescent="0.2">
      <c r="B17" s="13"/>
      <c r="C17" s="14" t="s">
        <v>24</v>
      </c>
      <c r="D17" s="15">
        <v>13400</v>
      </c>
      <c r="E17" s="15">
        <v>7947.29</v>
      </c>
      <c r="F17" s="15">
        <f t="shared" si="0"/>
        <v>21347.29</v>
      </c>
      <c r="G17" s="15">
        <v>7198.3</v>
      </c>
      <c r="H17" s="15">
        <v>6214.7</v>
      </c>
      <c r="I17" s="15">
        <v>6214.7</v>
      </c>
      <c r="J17" s="15">
        <v>6214.7</v>
      </c>
      <c r="K17" s="15">
        <f t="shared" si="1"/>
        <v>15132.59</v>
      </c>
    </row>
    <row r="18" spans="2:11" x14ac:dyDescent="0.2">
      <c r="B18" s="13"/>
      <c r="C18" s="14" t="s">
        <v>25</v>
      </c>
      <c r="D18" s="15">
        <v>80150</v>
      </c>
      <c r="E18" s="15">
        <v>39879.07</v>
      </c>
      <c r="F18" s="15">
        <f t="shared" si="0"/>
        <v>120029.07</v>
      </c>
      <c r="G18" s="15">
        <v>14442.39</v>
      </c>
      <c r="H18" s="15">
        <v>14442.39</v>
      </c>
      <c r="I18" s="15">
        <v>14442.39</v>
      </c>
      <c r="J18" s="15">
        <v>14442.39</v>
      </c>
      <c r="K18" s="15">
        <f t="shared" si="1"/>
        <v>105586.68000000001</v>
      </c>
    </row>
    <row r="19" spans="2:11" x14ac:dyDescent="0.2">
      <c r="B19" s="16"/>
      <c r="C19" s="14" t="s">
        <v>26</v>
      </c>
      <c r="D19" s="15">
        <v>66000</v>
      </c>
      <c r="E19" s="15">
        <v>7620.32</v>
      </c>
      <c r="F19" s="15">
        <f t="shared" si="0"/>
        <v>73620.320000000007</v>
      </c>
      <c r="G19" s="15">
        <v>7331.82</v>
      </c>
      <c r="H19" s="15">
        <v>6620.32</v>
      </c>
      <c r="I19" s="15">
        <v>6620.32</v>
      </c>
      <c r="J19" s="15">
        <v>6620.32</v>
      </c>
      <c r="K19" s="15">
        <f t="shared" si="1"/>
        <v>67000</v>
      </c>
    </row>
    <row r="20" spans="2:11" x14ac:dyDescent="0.2">
      <c r="B20" s="16"/>
      <c r="C20" s="14" t="s">
        <v>27</v>
      </c>
      <c r="D20" s="15">
        <v>60000</v>
      </c>
      <c r="E20" s="15">
        <v>45781.53</v>
      </c>
      <c r="F20" s="15">
        <f t="shared" si="0"/>
        <v>105781.53</v>
      </c>
      <c r="G20" s="15">
        <v>43330.87</v>
      </c>
      <c r="H20" s="15">
        <v>43330.87</v>
      </c>
      <c r="I20" s="15">
        <v>43330.87</v>
      </c>
      <c r="J20" s="15">
        <v>43330.87</v>
      </c>
      <c r="K20" s="15">
        <f t="shared" si="1"/>
        <v>62450.659999999996</v>
      </c>
    </row>
    <row r="21" spans="2:11" x14ac:dyDescent="0.2">
      <c r="B21" s="16"/>
      <c r="C21" s="14" t="s">
        <v>28</v>
      </c>
      <c r="D21" s="15">
        <v>10000</v>
      </c>
      <c r="E21" s="15">
        <v>162569.38</v>
      </c>
      <c r="F21" s="15">
        <f t="shared" si="0"/>
        <v>172569.38</v>
      </c>
      <c r="G21" s="15">
        <v>0</v>
      </c>
      <c r="H21" s="15">
        <v>0</v>
      </c>
      <c r="I21" s="15">
        <v>0</v>
      </c>
      <c r="J21" s="15">
        <v>0</v>
      </c>
      <c r="K21" s="15">
        <f t="shared" si="1"/>
        <v>172569.38</v>
      </c>
    </row>
    <row r="22" spans="2:11" x14ac:dyDescent="0.2">
      <c r="B22" s="16"/>
      <c r="C22" s="14" t="s">
        <v>29</v>
      </c>
      <c r="D22" s="15">
        <v>21000</v>
      </c>
      <c r="E22" s="15">
        <v>27371.72</v>
      </c>
      <c r="F22" s="15">
        <f t="shared" si="0"/>
        <v>48371.72</v>
      </c>
      <c r="G22" s="15">
        <v>5026.01</v>
      </c>
      <c r="H22" s="15">
        <v>3955.01</v>
      </c>
      <c r="I22" s="15">
        <v>3955.01</v>
      </c>
      <c r="J22" s="15">
        <v>3955.01</v>
      </c>
      <c r="K22" s="15">
        <f t="shared" si="1"/>
        <v>44416.71</v>
      </c>
    </row>
    <row r="23" spans="2:11" x14ac:dyDescent="0.2">
      <c r="B23" s="9" t="s">
        <v>30</v>
      </c>
      <c r="C23" s="10"/>
      <c r="D23" s="12">
        <f>SUM(D24:D32)</f>
        <v>3048606</v>
      </c>
      <c r="E23" s="12">
        <f>SUM(E24:E32)</f>
        <v>3935006.49</v>
      </c>
      <c r="F23" s="12">
        <f t="shared" si="0"/>
        <v>6983612.4900000002</v>
      </c>
      <c r="G23" s="12">
        <f>SUM(G24:G32)</f>
        <v>697480.59000000008</v>
      </c>
      <c r="H23" s="12">
        <f>SUM(H24:H32)</f>
        <v>594882.11</v>
      </c>
      <c r="I23" s="12">
        <f>SUM(I24:I32)</f>
        <v>594882.11</v>
      </c>
      <c r="J23" s="12">
        <f>SUM(J24:J32)</f>
        <v>502766.11</v>
      </c>
      <c r="K23" s="12">
        <f>+F23-H23</f>
        <v>6388730.3799999999</v>
      </c>
    </row>
    <row r="24" spans="2:11" x14ac:dyDescent="0.2">
      <c r="B24" s="16"/>
      <c r="C24" s="17" t="s">
        <v>31</v>
      </c>
      <c r="D24" s="15">
        <v>284350</v>
      </c>
      <c r="E24" s="15">
        <v>231713.49</v>
      </c>
      <c r="F24" s="15">
        <f t="shared" si="0"/>
        <v>516063.49</v>
      </c>
      <c r="G24" s="15">
        <v>125178.85</v>
      </c>
      <c r="H24" s="15">
        <v>124777.46</v>
      </c>
      <c r="I24" s="15">
        <v>124777.46</v>
      </c>
      <c r="J24" s="15">
        <v>124777.46</v>
      </c>
      <c r="K24" s="15">
        <f t="shared" ref="K24:K32" si="2">F24-H24</f>
        <v>391286.02999999997</v>
      </c>
    </row>
    <row r="25" spans="2:11" x14ac:dyDescent="0.2">
      <c r="B25" s="16"/>
      <c r="C25" s="17" t="s">
        <v>32</v>
      </c>
      <c r="D25" s="15">
        <v>21250</v>
      </c>
      <c r="E25" s="15">
        <v>21250</v>
      </c>
      <c r="F25" s="15">
        <f t="shared" si="0"/>
        <v>42500</v>
      </c>
      <c r="G25" s="15">
        <v>0</v>
      </c>
      <c r="H25" s="15">
        <v>0</v>
      </c>
      <c r="I25" s="15">
        <v>0</v>
      </c>
      <c r="J25" s="15">
        <v>0</v>
      </c>
      <c r="K25" s="15">
        <f t="shared" si="2"/>
        <v>42500</v>
      </c>
    </row>
    <row r="26" spans="2:11" x14ac:dyDescent="0.2">
      <c r="B26" s="16"/>
      <c r="C26" s="17" t="s">
        <v>33</v>
      </c>
      <c r="D26" s="15">
        <v>757000</v>
      </c>
      <c r="E26" s="15">
        <v>59113.89</v>
      </c>
      <c r="F26" s="15">
        <f t="shared" si="0"/>
        <v>816113.89</v>
      </c>
      <c r="G26" s="15">
        <v>118273.41</v>
      </c>
      <c r="H26" s="15">
        <v>78848.94</v>
      </c>
      <c r="I26" s="15">
        <v>78848.94</v>
      </c>
      <c r="J26" s="15">
        <v>78848.94</v>
      </c>
      <c r="K26" s="15">
        <f t="shared" si="2"/>
        <v>737264.95</v>
      </c>
    </row>
    <row r="27" spans="2:11" x14ac:dyDescent="0.2">
      <c r="B27" s="16"/>
      <c r="C27" s="17" t="s">
        <v>34</v>
      </c>
      <c r="D27" s="15">
        <v>92500</v>
      </c>
      <c r="E27" s="15">
        <v>101707.53</v>
      </c>
      <c r="F27" s="15">
        <f t="shared" si="0"/>
        <v>194207.53</v>
      </c>
      <c r="G27" s="15">
        <v>16374.23</v>
      </c>
      <c r="H27" s="15">
        <v>15680.55</v>
      </c>
      <c r="I27" s="15">
        <v>15680.55</v>
      </c>
      <c r="J27" s="15">
        <v>15680.55</v>
      </c>
      <c r="K27" s="15">
        <f t="shared" si="2"/>
        <v>178526.98</v>
      </c>
    </row>
    <row r="28" spans="2:11" x14ac:dyDescent="0.2">
      <c r="B28" s="16"/>
      <c r="C28" s="17" t="s">
        <v>35</v>
      </c>
      <c r="D28" s="15">
        <v>533500</v>
      </c>
      <c r="E28" s="15">
        <v>2829953.75</v>
      </c>
      <c r="F28" s="15">
        <f t="shared" si="0"/>
        <v>3363453.75</v>
      </c>
      <c r="G28" s="15">
        <v>265231.84000000003</v>
      </c>
      <c r="H28" s="15">
        <v>225626.41</v>
      </c>
      <c r="I28" s="15">
        <v>225626.41</v>
      </c>
      <c r="J28" s="15">
        <v>225626.41</v>
      </c>
      <c r="K28" s="15">
        <f t="shared" si="2"/>
        <v>3137827.34</v>
      </c>
    </row>
    <row r="29" spans="2:11" x14ac:dyDescent="0.2">
      <c r="B29" s="16"/>
      <c r="C29" s="17" t="s">
        <v>36</v>
      </c>
      <c r="D29" s="15">
        <v>116000</v>
      </c>
      <c r="E29" s="15">
        <v>0</v>
      </c>
      <c r="F29" s="15">
        <f t="shared" si="0"/>
        <v>116000</v>
      </c>
      <c r="G29" s="15">
        <v>0</v>
      </c>
      <c r="H29" s="15">
        <v>0</v>
      </c>
      <c r="I29" s="15">
        <v>0</v>
      </c>
      <c r="J29" s="15">
        <v>0</v>
      </c>
      <c r="K29" s="15">
        <f t="shared" si="2"/>
        <v>116000</v>
      </c>
    </row>
    <row r="30" spans="2:11" x14ac:dyDescent="0.2">
      <c r="B30" s="16"/>
      <c r="C30" s="17" t="s">
        <v>37</v>
      </c>
      <c r="D30" s="15">
        <v>310000</v>
      </c>
      <c r="E30" s="15">
        <v>265842.34000000003</v>
      </c>
      <c r="F30" s="15">
        <f t="shared" si="0"/>
        <v>575842.34000000008</v>
      </c>
      <c r="G30" s="15">
        <v>63998.63</v>
      </c>
      <c r="H30" s="15">
        <v>42828.13</v>
      </c>
      <c r="I30" s="15">
        <v>42828.13</v>
      </c>
      <c r="J30" s="15">
        <v>23109.13</v>
      </c>
      <c r="K30" s="15">
        <f t="shared" si="2"/>
        <v>533014.21000000008</v>
      </c>
    </row>
    <row r="31" spans="2:11" x14ac:dyDescent="0.2">
      <c r="B31" s="16"/>
      <c r="C31" s="17" t="s">
        <v>38</v>
      </c>
      <c r="D31" s="15">
        <v>314892</v>
      </c>
      <c r="E31" s="15">
        <v>90580.54</v>
      </c>
      <c r="F31" s="15">
        <f t="shared" si="0"/>
        <v>405472.54</v>
      </c>
      <c r="G31" s="15">
        <v>27548.560000000001</v>
      </c>
      <c r="H31" s="15">
        <v>27548.560000000001</v>
      </c>
      <c r="I31" s="15">
        <v>27548.560000000001</v>
      </c>
      <c r="J31" s="15">
        <v>27548.560000000001</v>
      </c>
      <c r="K31" s="15">
        <f t="shared" si="2"/>
        <v>377923.98</v>
      </c>
    </row>
    <row r="32" spans="2:11" x14ac:dyDescent="0.2">
      <c r="B32" s="16"/>
      <c r="C32" s="17" t="s">
        <v>39</v>
      </c>
      <c r="D32" s="15">
        <v>619114</v>
      </c>
      <c r="E32" s="15">
        <v>334844.95</v>
      </c>
      <c r="F32" s="15">
        <f t="shared" si="0"/>
        <v>953958.95</v>
      </c>
      <c r="G32" s="15">
        <v>80875.070000000007</v>
      </c>
      <c r="H32" s="15">
        <v>79572.06</v>
      </c>
      <c r="I32" s="15">
        <v>79572.06</v>
      </c>
      <c r="J32" s="15">
        <v>7175.06</v>
      </c>
      <c r="K32" s="15">
        <f t="shared" si="2"/>
        <v>874386.8899999999</v>
      </c>
    </row>
    <row r="33" spans="1:12" x14ac:dyDescent="0.2">
      <c r="B33" s="18" t="s">
        <v>40</v>
      </c>
      <c r="D33" s="19">
        <f>D34</f>
        <v>25000</v>
      </c>
      <c r="E33" s="19">
        <f t="shared" ref="E33:J33" si="3">E34</f>
        <v>0</v>
      </c>
      <c r="F33" s="19">
        <f t="shared" si="0"/>
        <v>25000</v>
      </c>
      <c r="G33" s="19">
        <f t="shared" si="3"/>
        <v>0</v>
      </c>
      <c r="H33" s="19">
        <f t="shared" si="3"/>
        <v>0</v>
      </c>
      <c r="I33" s="19">
        <f t="shared" si="3"/>
        <v>0</v>
      </c>
      <c r="J33" s="19">
        <f t="shared" si="3"/>
        <v>0</v>
      </c>
      <c r="K33" s="12">
        <f t="shared" ref="K33:K42" si="4">+F33-H33</f>
        <v>25000</v>
      </c>
    </row>
    <row r="34" spans="1:12" x14ac:dyDescent="0.2">
      <c r="B34" s="16"/>
      <c r="C34" s="17" t="s">
        <v>41</v>
      </c>
      <c r="D34" s="15">
        <v>25000</v>
      </c>
      <c r="E34" s="15">
        <v>0</v>
      </c>
      <c r="F34" s="15">
        <v>25000</v>
      </c>
      <c r="G34" s="15">
        <v>0</v>
      </c>
      <c r="H34" s="15">
        <v>0</v>
      </c>
      <c r="I34" s="15">
        <v>0</v>
      </c>
      <c r="J34" s="15">
        <v>0</v>
      </c>
      <c r="K34" s="15">
        <v>25000</v>
      </c>
    </row>
    <row r="35" spans="1:12" x14ac:dyDescent="0.2">
      <c r="B35" s="9" t="s">
        <v>42</v>
      </c>
      <c r="C35" s="10"/>
      <c r="D35" s="12">
        <f>SUM(D36:D38)</f>
        <v>0</v>
      </c>
      <c r="E35" s="12">
        <f>SUM(E36:E38)</f>
        <v>2385163.04</v>
      </c>
      <c r="F35" s="12">
        <f t="shared" si="0"/>
        <v>2385163.04</v>
      </c>
      <c r="G35" s="12">
        <f>SUM(G36:G38)</f>
        <v>1381274.4100000001</v>
      </c>
      <c r="H35" s="12">
        <f>SUM(H36:H38)</f>
        <v>1381274.4100000001</v>
      </c>
      <c r="I35" s="12">
        <f>SUM(I36:I38)</f>
        <v>1381274.4100000001</v>
      </c>
      <c r="J35" s="12">
        <f>SUM(J36:J38)</f>
        <v>1381274.4100000001</v>
      </c>
      <c r="K35" s="12">
        <f>SUM(K36:K38)</f>
        <v>1003888.63</v>
      </c>
    </row>
    <row r="36" spans="1:12" x14ac:dyDescent="0.2">
      <c r="B36" s="16"/>
      <c r="C36" s="14" t="s">
        <v>43</v>
      </c>
      <c r="D36" s="15">
        <v>0</v>
      </c>
      <c r="E36" s="15">
        <v>1937113.77</v>
      </c>
      <c r="F36" s="15">
        <f t="shared" si="0"/>
        <v>1937113.77</v>
      </c>
      <c r="G36" s="15">
        <v>943225.14</v>
      </c>
      <c r="H36" s="15">
        <v>943225.14</v>
      </c>
      <c r="I36" s="15">
        <v>943225.14</v>
      </c>
      <c r="J36" s="15">
        <v>943225.14</v>
      </c>
      <c r="K36" s="15">
        <f t="shared" si="4"/>
        <v>993888.63</v>
      </c>
    </row>
    <row r="37" spans="1:12" x14ac:dyDescent="0.2">
      <c r="B37" s="16"/>
      <c r="C37" s="14" t="s">
        <v>44</v>
      </c>
      <c r="D37" s="15">
        <v>0</v>
      </c>
      <c r="E37" s="15">
        <v>10000</v>
      </c>
      <c r="F37" s="15">
        <f t="shared" si="0"/>
        <v>10000</v>
      </c>
      <c r="G37" s="15">
        <v>0</v>
      </c>
      <c r="H37" s="15">
        <v>0</v>
      </c>
      <c r="I37" s="15">
        <v>0</v>
      </c>
      <c r="J37" s="15">
        <v>0</v>
      </c>
      <c r="K37" s="15">
        <f t="shared" si="4"/>
        <v>10000</v>
      </c>
    </row>
    <row r="38" spans="1:12" x14ac:dyDescent="0.2">
      <c r="B38" s="16"/>
      <c r="C38" s="17" t="s">
        <v>45</v>
      </c>
      <c r="D38" s="20">
        <v>0</v>
      </c>
      <c r="E38" s="20">
        <v>438049.27</v>
      </c>
      <c r="F38" s="20">
        <f t="shared" si="0"/>
        <v>438049.27</v>
      </c>
      <c r="G38" s="20">
        <v>438049.27</v>
      </c>
      <c r="H38" s="20">
        <v>438049.27</v>
      </c>
      <c r="I38" s="20">
        <v>438049.27</v>
      </c>
      <c r="J38" s="20">
        <v>438049.27</v>
      </c>
      <c r="K38" s="15">
        <f t="shared" si="4"/>
        <v>0</v>
      </c>
    </row>
    <row r="39" spans="1:12" x14ac:dyDescent="0.2">
      <c r="B39" s="21" t="s">
        <v>46</v>
      </c>
      <c r="C39" s="14"/>
      <c r="D39" s="15">
        <f>D40</f>
        <v>0</v>
      </c>
      <c r="E39" s="19">
        <f>E40</f>
        <v>29099770.809999999</v>
      </c>
      <c r="F39" s="19">
        <f t="shared" si="0"/>
        <v>29099770.809999999</v>
      </c>
      <c r="G39" s="19">
        <f>G40</f>
        <v>1254781.48</v>
      </c>
      <c r="H39" s="19">
        <f>H40</f>
        <v>1254781.48</v>
      </c>
      <c r="I39" s="19">
        <f>I40</f>
        <v>1254781.48</v>
      </c>
      <c r="J39" s="19">
        <f>J40</f>
        <v>1254781.48</v>
      </c>
      <c r="K39" s="19">
        <f t="shared" si="4"/>
        <v>27844989.329999998</v>
      </c>
    </row>
    <row r="40" spans="1:12" x14ac:dyDescent="0.2">
      <c r="B40" s="16"/>
      <c r="C40" s="17" t="s">
        <v>47</v>
      </c>
      <c r="D40" s="15">
        <v>0</v>
      </c>
      <c r="E40" s="15">
        <v>29099770.809999999</v>
      </c>
      <c r="F40" s="15">
        <f t="shared" si="0"/>
        <v>29099770.809999999</v>
      </c>
      <c r="G40" s="15">
        <v>1254781.48</v>
      </c>
      <c r="H40" s="15">
        <v>1254781.48</v>
      </c>
      <c r="I40" s="15">
        <v>1254781.48</v>
      </c>
      <c r="J40" s="15">
        <v>1254781.48</v>
      </c>
      <c r="K40" s="15">
        <f t="shared" si="4"/>
        <v>27844989.329999998</v>
      </c>
    </row>
    <row r="41" spans="1:12" x14ac:dyDescent="0.2">
      <c r="B41" s="21" t="s">
        <v>48</v>
      </c>
      <c r="C41" s="22"/>
      <c r="D41" s="12">
        <f>D42</f>
        <v>464974.07</v>
      </c>
      <c r="E41" s="12">
        <f>E42</f>
        <v>-464974.07</v>
      </c>
      <c r="F41" s="12">
        <f>D41+E41</f>
        <v>0</v>
      </c>
      <c r="G41" s="12">
        <v>0</v>
      </c>
      <c r="H41" s="12">
        <v>0</v>
      </c>
      <c r="I41" s="12">
        <v>0</v>
      </c>
      <c r="J41" s="12">
        <v>0</v>
      </c>
      <c r="K41" s="12">
        <f t="shared" si="4"/>
        <v>0</v>
      </c>
    </row>
    <row r="42" spans="1:12" x14ac:dyDescent="0.2">
      <c r="B42" s="16"/>
      <c r="C42" s="17" t="s">
        <v>49</v>
      </c>
      <c r="D42" s="23">
        <v>464974.07</v>
      </c>
      <c r="E42" s="23">
        <v>-464974.07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4"/>
        <v>0</v>
      </c>
    </row>
    <row r="43" spans="1:12" s="18" customFormat="1" x14ac:dyDescent="0.2">
      <c r="A43" s="24"/>
      <c r="B43" s="25"/>
      <c r="C43" s="26" t="s">
        <v>50</v>
      </c>
      <c r="D43" s="27">
        <f>D10+D15+D23+D35+D41+D33</f>
        <v>14621699.780000001</v>
      </c>
      <c r="E43" s="28">
        <f t="shared" ref="E43:J43" si="5">E10+E15+E23+E35+E41+E39</f>
        <v>50714049.219999999</v>
      </c>
      <c r="F43" s="27">
        <f>F10+F15+F23+F35+F41+F39+F33</f>
        <v>65335749</v>
      </c>
      <c r="G43" s="28">
        <f t="shared" si="5"/>
        <v>7960557.2000000011</v>
      </c>
      <c r="H43" s="28">
        <f t="shared" si="5"/>
        <v>7847515.620000001</v>
      </c>
      <c r="I43" s="28">
        <f t="shared" si="5"/>
        <v>7847515.620000001</v>
      </c>
      <c r="J43" s="28">
        <f t="shared" si="5"/>
        <v>7755399.620000001</v>
      </c>
      <c r="K43" s="28">
        <f>K10+K15+K23+K35+K41+K39+K33</f>
        <v>57488233.379999995</v>
      </c>
      <c r="L43" s="24"/>
    </row>
    <row r="45" spans="1:12" x14ac:dyDescent="0.2">
      <c r="B45" s="29" t="s">
        <v>51</v>
      </c>
      <c r="F45" s="30"/>
      <c r="G45" s="30"/>
      <c r="H45" s="30"/>
      <c r="I45" s="30"/>
      <c r="J45" s="30"/>
      <c r="K45" s="30"/>
    </row>
    <row r="47" spans="1:12" x14ac:dyDescent="0.2">
      <c r="D47" s="30" t="str">
        <f>IF(D44=[1]CAdmon!D37," ","ERROR")</f>
        <v xml:space="preserve"> </v>
      </c>
      <c r="E47" s="30" t="str">
        <f>IF(E44=[1]CAdmon!E37," ","ERROR")</f>
        <v xml:space="preserve"> </v>
      </c>
      <c r="F47" s="30" t="str">
        <f>IF(F44=[1]CAdmon!F37," ","ERROR")</f>
        <v xml:space="preserve"> </v>
      </c>
      <c r="G47" s="30"/>
      <c r="H47" s="30" t="str">
        <f>IF(H44=[1]CAdmon!H37," ","ERROR")</f>
        <v xml:space="preserve"> </v>
      </c>
      <c r="I47" s="30"/>
      <c r="J47" s="30" t="str">
        <f>IF(J44=[1]CAdmon!J37," ","ERROR")</f>
        <v xml:space="preserve"> </v>
      </c>
      <c r="K47" s="30" t="str">
        <f>IF(K44=[1]CAdmon!K37," ","ERROR")</f>
        <v xml:space="preserve"> </v>
      </c>
    </row>
    <row r="48" spans="1:12" x14ac:dyDescent="0.2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31"/>
    </row>
    <row r="49" spans="2:12" x14ac:dyDescent="0.2">
      <c r="B49" s="14"/>
      <c r="C49" s="32"/>
      <c r="D49" s="32"/>
      <c r="E49" s="14"/>
      <c r="F49" s="33"/>
      <c r="G49" s="33"/>
      <c r="H49" s="33"/>
      <c r="I49" s="33"/>
      <c r="J49" s="33"/>
      <c r="K49" s="33"/>
      <c r="L49" s="31"/>
    </row>
    <row r="50" spans="2:12" x14ac:dyDescent="0.2">
      <c r="B50" s="14"/>
      <c r="C50" s="34"/>
      <c r="D50" s="34"/>
      <c r="E50" s="14"/>
      <c r="F50" s="33"/>
      <c r="G50" s="33"/>
      <c r="H50" s="33"/>
      <c r="I50" s="33"/>
      <c r="J50" s="33"/>
      <c r="K50" s="33"/>
      <c r="L50" s="31"/>
    </row>
    <row r="51" spans="2:12" x14ac:dyDescent="0.2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31"/>
    </row>
  </sheetData>
  <mergeCells count="14">
    <mergeCell ref="C50:D50"/>
    <mergeCell ref="F50:K50"/>
    <mergeCell ref="B10:C10"/>
    <mergeCell ref="B15:C15"/>
    <mergeCell ref="B23:C23"/>
    <mergeCell ref="B35:C35"/>
    <mergeCell ref="C49:D49"/>
    <mergeCell ref="F49:K49"/>
    <mergeCell ref="B1:K1"/>
    <mergeCell ref="B2:K2"/>
    <mergeCell ref="B3:K3"/>
    <mergeCell ref="B7:C9"/>
    <mergeCell ref="D7:J7"/>
    <mergeCell ref="K7:K8"/>
  </mergeCells>
  <pageMargins left="0.70866141732283472" right="0.70866141732283472" top="0.43307086614173229" bottom="0.74803149606299213" header="0.31496062992125984" footer="0.31496062992125984"/>
  <pageSetup scale="63" fitToHeight="0" orientation="landscape" r:id="rId1"/>
  <headerFooter>
    <oddFooter>&amp;CPágina 3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2018-04-23T16:40:49Z</dcterms:created>
  <dcterms:modified xsi:type="dcterms:W3CDTF">2018-04-23T16:41:04Z</dcterms:modified>
</cp:coreProperties>
</file>